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<sst xmlns="http://schemas.openxmlformats.org/spreadsheetml/2006/main" count="449" uniqueCount="197">
  <si>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</si>
  <si>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</si>
  <si>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</si>
  <si>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</si>
  <si>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</si>
  <si>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</si>
  <si>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</si>
  <si>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</si>
  <si>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</si>
  <si>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</si>
  <si>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</si>
  <si>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</si>
  <si>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</si>
  <si>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</si>
  <si>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</si>
  <si>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</si>
  <si>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</si>
  <si>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</si>
  <si>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</si>
  <si>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</si>
  <si>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</si>
  <si>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</si>
  <si>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</si>
  <si>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</si>
  <si>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</si>
  <si>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</si>
  <si>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</si>
  <si>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</si>
  <si>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</si>
  <si>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</si>
  <si>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</si>
  <si>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</si>
  <si>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</si>
  <si>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</si>
  <si>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</si>
  <si>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</si>
  <si>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</si>
  <si>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</si>
  <si>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</si>
  <si>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</si>
  <si>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</si>
  <si>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</si>
  <si>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</si>
  <si>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</si>
  <si>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</si>
  <si>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</si>
  <si>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</si>
  <si>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</si>
  <si>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</si>
  <si>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</si>
  <si>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</si>
  <si>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</si>
  <si>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</si>
  <si>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</si>
  <si>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</si>
  <si>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</si>
  <si>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</si>
  <si>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</si>
  <si>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</si>
  <si>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</si>
  <si>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</si>
  <si>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</si>
  <si>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</si>
  <si>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</si>
  <si>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</si>
  <si>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</si>
  <si>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</si>
  <si>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</si>
  <si>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</si>
  <si>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</si>
  <si>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</si>
  <si>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</si>
  <si>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</si>
  <si>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</si>
  <si>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</si>
  <si>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</si>
  <si>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</si>
  <si>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</si>
  <si>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</si>
  <si>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</si>
  <si>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</si>
  <si>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</si>
  <si>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</si>
  <si>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</si>
  <si>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</si>
  <si>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</si>
  <si>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</si>
  <si>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</si>
  <si>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</si>
  <si>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</si>
  <si>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</si>
  <si>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</si>
  <si>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</si>
  <si>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</si>
  <si>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</si>
  <si>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</si>
  <si>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</si>
  <si>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</si>
  <si>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</si>
  <si>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</si>
  <si>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</si>
  <si>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</si>
  <si>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</si>
  <si>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</si>
  <si>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</si>
  <si>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</si>
  <si>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</si>
  <si>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</si>
  <si>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</si>
  <si>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</si>
  <si>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</si>
  <si>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</si>
  <si>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</si>
  <si>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</si>
  <si>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</si>
  <si>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</si>
  <si>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</si>
  <si>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</si>
  <si>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</si>
  <si>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</si>
  <si>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</si>
  <si>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</si>
  <si>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</si>
  <si>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</si>
  <si>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</si>
  <si>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</si>
  <si>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</si>
  <si>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</si>
  <si>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</si>
  <si>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</si>
  <si>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</si>
  <si>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</si>
  <si>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</si>
  <si>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</si>
  <si>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</si>
  <si>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</si>
  <si>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</si>
  <si>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</si>
  <si>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</si>
  <si>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</si>
  <si>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</si>
  <si>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</si>
  <si>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</si>
  <si>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</si>
  <si>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</si>
  <si>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</si>
  <si>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</si>
  <si>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</si>
  <si>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</si>
  <si>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</si>
  <si>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</si>
  <si>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</si>
  <si>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</si>
  <si>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</si>
  <si>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</si>
  <si>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</si>
  <si>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</si>
  <si>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</si>
  <si>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</si>
  <si>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</si>
  <si>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</si>
  <si>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</si>
  <si>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</si>
  <si>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</si>
  <si>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</si>
  <si>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</si>
  <si>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</si>
  <si>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</si>
  <si>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</si>
  <si>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</si>
  <si>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</si>
  <si>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</si>
  <si>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</si>
  <si>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</si>
  <si>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</si>
  <si>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</si>
  <si>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</si>
  <si>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</si>
  <si>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</si>
  <si>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</si>
  <si>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</si>
  <si>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</si>
  <si>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</si>
  <si>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</si>
  <si>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</si>
  <si>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</si>
  <si>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</si>
  <si>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</si>
  <si>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</si>
  <si>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</si>
  <si>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</si>
  <si>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</si>
  <si>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</si>
  <si>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</si>
  <si>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2015г по многоквартирному жилому дому №38 по ул.З.Космодемьянской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</si>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</sst>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12.23</v>
      </c>
      <c r="C2">
        <v>284.3</v>
      </c>
      <c r="D2" s="40">
        <f aca="true" t="shared" si="0" ref="D2:D13">B2*C2</f>
        <v>3476.9890000000005</v>
      </c>
    </row>
    <row r="3" spans="1:4" ht="12.75">
      <c r="A3" t="s">
        <v>129</v>
      </c>
      <c r="B3">
        <v>12.23</v>
      </c>
      <c r="C3">
        <v>284.3</v>
      </c>
      <c r="D3" s="40">
        <f t="shared" si="0"/>
        <v>3476.9890000000005</v>
      </c>
    </row>
    <row r="4" spans="1:4" ht="12.75">
      <c r="A4" t="s">
        <v>130</v>
      </c>
      <c r="B4">
        <v>12.23</v>
      </c>
      <c r="C4">
        <v>284.3</v>
      </c>
      <c r="D4" s="40">
        <f t="shared" si="0"/>
        <v>3476.9890000000005</v>
      </c>
    </row>
    <row r="5" spans="1:4" ht="12.75">
      <c r="A5" t="s">
        <v>131</v>
      </c>
      <c r="B5">
        <v>12.23</v>
      </c>
      <c r="C5">
        <v>284.3</v>
      </c>
      <c r="D5" s="40">
        <f t="shared" si="0"/>
        <v>3476.9890000000005</v>
      </c>
    </row>
    <row r="6" spans="1:4" ht="12.75">
      <c r="A6" t="s">
        <v>132</v>
      </c>
      <c r="B6">
        <v>12.23</v>
      </c>
      <c r="C6">
        <v>284.3</v>
      </c>
      <c r="D6" s="40">
        <f t="shared" si="0"/>
        <v>3476.9890000000005</v>
      </c>
    </row>
    <row r="7" spans="1:4" ht="12.75">
      <c r="A7" t="s">
        <v>133</v>
      </c>
      <c r="B7">
        <v>12.23</v>
      </c>
      <c r="C7">
        <v>284.3</v>
      </c>
      <c r="D7" s="40">
        <f t="shared" si="0"/>
        <v>3476.9890000000005</v>
      </c>
    </row>
    <row r="8" spans="1:4" ht="12.75">
      <c r="A8" t="s">
        <v>134</v>
      </c>
      <c r="B8">
        <v>12.23</v>
      </c>
      <c r="C8">
        <v>284.3</v>
      </c>
      <c r="D8" s="40">
        <f t="shared" si="0"/>
        <v>3476.9890000000005</v>
      </c>
    </row>
    <row r="9" spans="1:4" ht="12.75">
      <c r="A9" t="s">
        <v>135</v>
      </c>
      <c r="B9">
        <v>12.23</v>
      </c>
      <c r="C9">
        <v>284.3</v>
      </c>
      <c r="D9" s="40">
        <f t="shared" si="0"/>
        <v>3476.9890000000005</v>
      </c>
    </row>
    <row r="10" spans="1:4" ht="12.75">
      <c r="A10" t="s">
        <v>136</v>
      </c>
      <c r="B10">
        <v>12.23</v>
      </c>
      <c r="C10">
        <v>284.3</v>
      </c>
      <c r="D10" s="40">
        <f t="shared" si="0"/>
        <v>3476.9890000000005</v>
      </c>
    </row>
    <row r="11" spans="1:4" ht="12.75">
      <c r="A11" t="s">
        <v>137</v>
      </c>
      <c r="B11">
        <v>12.23</v>
      </c>
      <c r="C11">
        <v>284.3</v>
      </c>
      <c r="D11" s="40">
        <f t="shared" si="0"/>
        <v>3476.9890000000005</v>
      </c>
    </row>
    <row r="12" spans="1:4" ht="12.75">
      <c r="A12" t="s">
        <v>138</v>
      </c>
      <c r="B12">
        <v>12.23</v>
      </c>
      <c r="C12">
        <v>284.3</v>
      </c>
      <c r="D12" s="40">
        <f t="shared" si="0"/>
        <v>3476.9890000000005</v>
      </c>
    </row>
    <row r="13" spans="1:4" ht="12.75">
      <c r="A13" t="s">
        <v>139</v>
      </c>
      <c r="B13">
        <v>12.23</v>
      </c>
      <c r="C13">
        <v>284.3</v>
      </c>
      <c r="D13" s="40">
        <f t="shared" si="0"/>
        <v>3476.9890000000005</v>
      </c>
    </row>
    <row r="14" ht="12.75">
      <c r="D14" s="40">
        <f>SUM(D2:D13)</f>
        <v>41723.86800000001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72155.52</v>
      </c>
      <c r="C17" s="50">
        <f>B17/B20*C20</f>
        <v>76976.1184642514</v>
      </c>
      <c r="D17" s="50"/>
    </row>
    <row r="18" spans="1:4" ht="12.75">
      <c r="A18" s="6" t="s">
        <v>183</v>
      </c>
      <c r="B18" s="6">
        <v>10848.95</v>
      </c>
      <c r="C18" s="50">
        <f>B18/B20*C20</f>
        <v>11573.751535748619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83004.47</v>
      </c>
      <c r="C20" s="50">
        <f>82603.6+5946.27</f>
        <v>88549.87000000001</v>
      </c>
      <c r="D20" s="6"/>
    </row>
    <row r="21" ht="12.75">
      <c r="C21" s="40"/>
    </row>
    <row r="22" spans="1:3" ht="12.75">
      <c r="A22" t="s">
        <v>128</v>
      </c>
      <c r="B22">
        <v>6516.17</v>
      </c>
      <c r="C22" s="40"/>
    </row>
    <row r="23" spans="1:2" ht="12.75">
      <c r="A23" t="s">
        <v>129</v>
      </c>
      <c r="B23">
        <v>7317.9</v>
      </c>
    </row>
    <row r="24" spans="1:2" ht="12.75">
      <c r="A24" t="s">
        <v>130</v>
      </c>
      <c r="B24">
        <v>6917.04</v>
      </c>
    </row>
    <row r="25" spans="1:2" ht="12.75">
      <c r="A25" t="s">
        <v>131</v>
      </c>
      <c r="B25">
        <v>6917.04</v>
      </c>
    </row>
    <row r="26" spans="1:2" ht="12.75">
      <c r="A26" t="s">
        <v>132</v>
      </c>
      <c r="B26">
        <v>6917.04</v>
      </c>
    </row>
    <row r="27" spans="1:2" ht="12.75">
      <c r="A27" t="s">
        <v>133</v>
      </c>
      <c r="B27">
        <v>6917.04</v>
      </c>
    </row>
    <row r="28" spans="1:2" ht="12.75">
      <c r="A28" t="s">
        <v>134</v>
      </c>
      <c r="B28">
        <v>6917.04</v>
      </c>
    </row>
    <row r="29" spans="1:2" ht="12.75">
      <c r="A29" t="s">
        <v>135</v>
      </c>
      <c r="B29">
        <v>6917.04</v>
      </c>
    </row>
    <row r="30" spans="1:2" ht="12.75">
      <c r="A30" t="s">
        <v>136</v>
      </c>
      <c r="B30">
        <v>6917.04</v>
      </c>
    </row>
    <row r="31" spans="1:2" ht="12.75">
      <c r="A31" t="s">
        <v>137</v>
      </c>
      <c r="B31">
        <v>6917.04</v>
      </c>
    </row>
    <row r="32" spans="1:2" ht="12.75">
      <c r="A32" t="s">
        <v>138</v>
      </c>
      <c r="B32">
        <v>6917.04</v>
      </c>
    </row>
    <row r="33" spans="1:2" ht="12.75">
      <c r="A33" t="s">
        <v>139</v>
      </c>
      <c r="B33">
        <v>6917.04</v>
      </c>
    </row>
    <row r="34" ht="12.75">
      <c r="B34">
        <f>SUM(B22:B33)</f>
        <v>83004.46999999999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7">
      <selection activeCell="M15" sqref="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127</v>
      </c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1040</v>
      </c>
      <c r="C3" s="6">
        <v>2587</v>
      </c>
      <c r="D3" s="6"/>
      <c r="E3" s="6"/>
      <c r="F3" s="6"/>
      <c r="G3" s="6"/>
      <c r="H3" s="6"/>
      <c r="I3" s="6"/>
      <c r="J3" s="6"/>
      <c r="K3" s="6"/>
      <c r="L3" s="6">
        <v>1672</v>
      </c>
      <c r="M3" s="6"/>
      <c r="N3" s="8">
        <f>SUM(B3:M3)</f>
        <v>5299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123</v>
      </c>
      <c r="B5" s="33">
        <v>486.15</v>
      </c>
      <c r="C5" s="33">
        <v>486.15</v>
      </c>
      <c r="D5" s="33">
        <v>486.15</v>
      </c>
      <c r="E5" s="33">
        <v>486.15</v>
      </c>
      <c r="F5" s="33">
        <v>486.15</v>
      </c>
      <c r="G5" s="33">
        <v>486.15</v>
      </c>
      <c r="H5" s="33">
        <v>486.15</v>
      </c>
      <c r="I5" s="33">
        <v>486.15</v>
      </c>
      <c r="J5" s="33">
        <v>486.15</v>
      </c>
      <c r="K5" s="33">
        <v>486.15</v>
      </c>
      <c r="L5" s="33">
        <v>486.15</v>
      </c>
      <c r="M5" s="33">
        <v>486.15</v>
      </c>
      <c r="N5" s="9">
        <f t="shared" si="0"/>
        <v>5833.799999999999</v>
      </c>
    </row>
    <row r="6" spans="1:14" ht="48" customHeight="1">
      <c r="A6" s="32" t="s">
        <v>126</v>
      </c>
      <c r="B6" s="33">
        <v>699.38</v>
      </c>
      <c r="C6" s="33">
        <v>699.38</v>
      </c>
      <c r="D6" s="33">
        <v>699.38</v>
      </c>
      <c r="E6" s="33">
        <v>699.38</v>
      </c>
      <c r="F6" s="33">
        <v>699.38</v>
      </c>
      <c r="G6" s="33">
        <v>699.38</v>
      </c>
      <c r="H6" s="33">
        <v>699.38</v>
      </c>
      <c r="I6" s="33">
        <v>699.38</v>
      </c>
      <c r="J6" s="33">
        <v>699.38</v>
      </c>
      <c r="K6" s="33">
        <v>699.38</v>
      </c>
      <c r="L6" s="33">
        <v>699.38</v>
      </c>
      <c r="M6" s="33">
        <v>699.38</v>
      </c>
      <c r="N6" s="9">
        <f t="shared" si="0"/>
        <v>8392.56</v>
      </c>
    </row>
    <row r="7" spans="1:14" ht="42.75" customHeight="1">
      <c r="A7" s="7" t="s">
        <v>122</v>
      </c>
      <c r="B7" s="6"/>
      <c r="C7" s="6"/>
      <c r="D7" s="6"/>
      <c r="E7" s="6"/>
      <c r="F7" s="6"/>
      <c r="G7" s="6"/>
      <c r="H7" s="6"/>
      <c r="I7" s="6">
        <v>1180</v>
      </c>
      <c r="J7" s="6"/>
      <c r="K7" s="6"/>
      <c r="L7" s="6">
        <v>480</v>
      </c>
      <c r="M7" s="6"/>
      <c r="N7" s="8">
        <f t="shared" si="0"/>
        <v>1660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187.19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715.99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>
        <v>2671.38</v>
      </c>
      <c r="H10" s="6"/>
      <c r="I10" s="6"/>
      <c r="J10" s="6"/>
      <c r="K10" s="6"/>
      <c r="L10" s="6"/>
      <c r="M10" s="6"/>
      <c r="N10" s="8">
        <f t="shared" si="0"/>
        <v>2671.38</v>
      </c>
    </row>
    <row r="11" spans="1:14" ht="38.25">
      <c r="A11" s="32" t="s">
        <v>117</v>
      </c>
      <c r="B11" s="33">
        <v>105.19</v>
      </c>
      <c r="C11" s="33">
        <v>105.19</v>
      </c>
      <c r="D11" s="33">
        <v>105.19</v>
      </c>
      <c r="E11" s="33">
        <v>105.19</v>
      </c>
      <c r="F11" s="33">
        <v>105.19</v>
      </c>
      <c r="G11" s="33">
        <v>105.19</v>
      </c>
      <c r="H11" s="33">
        <v>105.19</v>
      </c>
      <c r="I11" s="33">
        <v>105.19</v>
      </c>
      <c r="J11" s="33">
        <v>105.19</v>
      </c>
      <c r="K11" s="33">
        <v>105.19</v>
      </c>
      <c r="L11" s="33">
        <v>105.19</v>
      </c>
      <c r="M11" s="33">
        <v>105.19</v>
      </c>
      <c r="N11" s="9">
        <f t="shared" si="0"/>
        <v>1262.2800000000004</v>
      </c>
    </row>
    <row r="12" spans="1:14" ht="29.25" customHeight="1">
      <c r="A12" s="32" t="s">
        <v>125</v>
      </c>
      <c r="B12" s="33">
        <v>446.35</v>
      </c>
      <c r="C12" s="33">
        <v>446.35</v>
      </c>
      <c r="D12" s="33">
        <v>446.35</v>
      </c>
      <c r="E12" s="33">
        <v>446.35</v>
      </c>
      <c r="F12" s="33">
        <v>446.35</v>
      </c>
      <c r="G12" s="33">
        <v>446.35</v>
      </c>
      <c r="H12" s="33">
        <v>446.35</v>
      </c>
      <c r="I12" s="33">
        <v>446.35</v>
      </c>
      <c r="J12" s="33">
        <v>446.35</v>
      </c>
      <c r="K12" s="33">
        <v>446.35</v>
      </c>
      <c r="L12" s="33">
        <v>446.35</v>
      </c>
      <c r="M12" s="33">
        <v>446.35</v>
      </c>
      <c r="N12" s="9">
        <f t="shared" si="0"/>
        <v>5356.200000000001</v>
      </c>
    </row>
    <row r="13" spans="1:14" ht="42.75" customHeight="1">
      <c r="A13" s="7" t="s">
        <v>124</v>
      </c>
      <c r="B13" s="6">
        <v>253.03</v>
      </c>
      <c r="C13" s="6">
        <v>253.03</v>
      </c>
      <c r="D13" s="6">
        <v>253.03</v>
      </c>
      <c r="E13" s="6">
        <v>253.03</v>
      </c>
      <c r="F13" s="6">
        <v>253.03</v>
      </c>
      <c r="G13" s="6">
        <v>253.03</v>
      </c>
      <c r="H13" s="6">
        <v>253.03</v>
      </c>
      <c r="I13" s="6">
        <v>253.03</v>
      </c>
      <c r="J13" s="6">
        <v>253.03</v>
      </c>
      <c r="K13" s="6">
        <v>253.03</v>
      </c>
      <c r="L13" s="6">
        <v>253.03</v>
      </c>
      <c r="M13" s="6">
        <v>253.03</v>
      </c>
      <c r="N13" s="8">
        <f t="shared" si="0"/>
        <v>3036.3600000000006</v>
      </c>
    </row>
    <row r="14" spans="1:14" ht="36.75" customHeight="1" thickBot="1">
      <c r="A14" s="34" t="s">
        <v>121</v>
      </c>
      <c r="B14" s="35">
        <v>827.35</v>
      </c>
      <c r="C14" s="35">
        <v>924.17</v>
      </c>
      <c r="D14" s="35">
        <v>924.17</v>
      </c>
      <c r="E14" s="35">
        <v>862.56</v>
      </c>
      <c r="F14" s="35">
        <v>924.17</v>
      </c>
      <c r="G14" s="35">
        <v>924.17</v>
      </c>
      <c r="H14" s="35">
        <v>932.09</v>
      </c>
      <c r="I14" s="35">
        <v>932.09</v>
      </c>
      <c r="J14" s="35">
        <v>932.09</v>
      </c>
      <c r="K14" s="35">
        <v>932.09</v>
      </c>
      <c r="L14" s="35">
        <v>932.09</v>
      </c>
      <c r="M14" s="35">
        <v>932.09</v>
      </c>
      <c r="N14" s="36">
        <f t="shared" si="0"/>
        <v>10979.130000000001</v>
      </c>
    </row>
    <row r="15" spans="1:14" ht="30.75" customHeight="1" thickBot="1">
      <c r="A15" s="37" t="s">
        <v>142</v>
      </c>
      <c r="B15" s="38">
        <f>SUM(B3:B14)</f>
        <v>3857.4500000000003</v>
      </c>
      <c r="C15" s="38">
        <f aca="true" t="shared" si="1" ref="C15:M15">SUM(C3:C14)</f>
        <v>5554.150000000001</v>
      </c>
      <c r="D15" s="38">
        <f t="shared" si="1"/>
        <v>2967.15</v>
      </c>
      <c r="E15" s="38">
        <f t="shared" si="1"/>
        <v>2905.54</v>
      </c>
      <c r="F15" s="38">
        <f t="shared" si="1"/>
        <v>3642.3500000000004</v>
      </c>
      <c r="G15" s="38">
        <f t="shared" si="1"/>
        <v>5772.84</v>
      </c>
      <c r="H15" s="38">
        <f t="shared" si="1"/>
        <v>2975.07</v>
      </c>
      <c r="I15" s="38">
        <f t="shared" si="1"/>
        <v>4155.07</v>
      </c>
      <c r="J15" s="38">
        <f t="shared" si="1"/>
        <v>3594.2700000000004</v>
      </c>
      <c r="K15" s="38">
        <f t="shared" si="1"/>
        <v>2975.07</v>
      </c>
      <c r="L15" s="38">
        <f t="shared" si="1"/>
        <v>5127.070000000001</v>
      </c>
      <c r="M15" s="38">
        <f t="shared" si="1"/>
        <v>2975.07</v>
      </c>
      <c r="N15" s="39">
        <f>SUM(B15:M15)</f>
        <v>46501.1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8.5" customHeight="1" thickBot="1">
      <c r="A1" s="71" t="s">
        <v>194</v>
      </c>
      <c r="B1" s="71"/>
      <c r="C1" s="71"/>
      <c r="D1" s="71"/>
      <c r="E1" s="7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8" t="s">
        <v>12</v>
      </c>
      <c r="B6" s="69"/>
      <c r="C6" s="69"/>
      <c r="D6" s="69"/>
      <c r="E6" s="69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1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41971.73</v>
      </c>
    </row>
    <row r="9" spans="1:5" ht="45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3">
        <v>0</v>
      </c>
    </row>
    <row r="10" spans="1:5" ht="47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83004.46999999999</v>
      </c>
    </row>
    <row r="11" spans="1:5" ht="35.2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35924.40199999999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41723.86800000001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5356.200000000001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88914.83000000003</v>
      </c>
    </row>
    <row r="15" spans="1:5" ht="49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88549.87000000002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364.96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88914.83000000003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78840.05999999998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52">
        <v>0</v>
      </c>
    </row>
    <row r="24" spans="1:5" ht="62.25" customHeight="1" thickBot="1">
      <c r="A24" s="46" t="s">
        <v>188</v>
      </c>
      <c r="B24" s="47" t="s">
        <v>193</v>
      </c>
      <c r="C24" s="1" t="s">
        <v>15</v>
      </c>
      <c r="D24" s="47" t="s">
        <v>193</v>
      </c>
      <c r="E24" s="48">
        <f>6516.17+83004.47-82603.6-5946.27</f>
        <v>970.7699999999932</v>
      </c>
    </row>
    <row r="25" spans="1:5" ht="39.75" customHeight="1" thickBot="1">
      <c r="A25" s="68" t="s">
        <v>57</v>
      </c>
      <c r="B25" s="69"/>
      <c r="C25" s="69"/>
      <c r="D25" s="69"/>
      <c r="E25" s="69"/>
    </row>
    <row r="26" spans="1:7" ht="39.75" customHeight="1" thickBot="1">
      <c r="A26" s="2" t="s">
        <v>58</v>
      </c>
      <c r="B26" s="72" t="s">
        <v>59</v>
      </c>
      <c r="C26" s="73"/>
      <c r="D26" s="74"/>
      <c r="E26" s="29" t="s">
        <v>61</v>
      </c>
      <c r="F26" s="30"/>
      <c r="G26" s="30"/>
    </row>
    <row r="27" spans="1:5" ht="39.75" customHeight="1" thickBot="1">
      <c r="A27" s="12" t="s">
        <v>148</v>
      </c>
      <c r="B27" s="57" t="s">
        <v>179</v>
      </c>
      <c r="C27" s="58"/>
      <c r="D27" s="59"/>
      <c r="E27" s="17">
        <f>'стоимость работ по видам'!N3+'стоимость работ по видам'!N4</f>
        <v>5299</v>
      </c>
    </row>
    <row r="28" spans="1:5" ht="39.75" customHeight="1" thickBot="1">
      <c r="A28" s="12" t="s">
        <v>149</v>
      </c>
      <c r="B28" s="54" t="s">
        <v>123</v>
      </c>
      <c r="C28" s="55"/>
      <c r="D28" s="56"/>
      <c r="E28" s="3">
        <f>'стоимость работ по видам'!N5</f>
        <v>5833.799999999999</v>
      </c>
    </row>
    <row r="29" spans="1:5" ht="39.75" customHeight="1" thickBot="1">
      <c r="A29" s="12" t="s">
        <v>150</v>
      </c>
      <c r="B29" s="54" t="s">
        <v>126</v>
      </c>
      <c r="C29" s="55"/>
      <c r="D29" s="56"/>
      <c r="E29" s="3">
        <f>'стоимость работ по видам'!N6</f>
        <v>8392.56</v>
      </c>
    </row>
    <row r="30" spans="1:5" ht="39.75" customHeight="1" thickBot="1">
      <c r="A30" s="12" t="s">
        <v>151</v>
      </c>
      <c r="B30" s="54" t="s">
        <v>122</v>
      </c>
      <c r="C30" s="55"/>
      <c r="D30" s="56"/>
      <c r="E30" s="3">
        <f>'стоимость работ по видам'!N7</f>
        <v>1660</v>
      </c>
    </row>
    <row r="31" spans="1:5" ht="39.75" customHeight="1" thickBot="1">
      <c r="A31" s="12" t="s">
        <v>152</v>
      </c>
      <c r="B31" s="54" t="s">
        <v>160</v>
      </c>
      <c r="C31" s="55"/>
      <c r="D31" s="56"/>
      <c r="E31" s="3">
        <f>'стоимость работ по видам'!N8</f>
        <v>715.99</v>
      </c>
    </row>
    <row r="32" spans="1:5" ht="39.75" customHeight="1" thickBot="1">
      <c r="A32" s="12" t="s">
        <v>153</v>
      </c>
      <c r="B32" s="54" t="s">
        <v>120</v>
      </c>
      <c r="C32" s="55"/>
      <c r="D32" s="56"/>
      <c r="E32" s="3">
        <f>'стоимость работ по видам'!N9</f>
        <v>1294.4</v>
      </c>
    </row>
    <row r="33" spans="1:5" ht="39.75" customHeight="1" thickBot="1">
      <c r="A33" s="12" t="s">
        <v>154</v>
      </c>
      <c r="B33" s="57" t="s">
        <v>118</v>
      </c>
      <c r="C33" s="58"/>
      <c r="D33" s="59"/>
      <c r="E33" s="3">
        <f>'стоимость работ по видам'!N10</f>
        <v>2671.38</v>
      </c>
    </row>
    <row r="34" spans="1:5" ht="39.75" customHeight="1" thickBot="1">
      <c r="A34" s="12" t="s">
        <v>155</v>
      </c>
      <c r="B34" s="57" t="s">
        <v>117</v>
      </c>
      <c r="C34" s="58"/>
      <c r="D34" s="59"/>
      <c r="E34" s="3">
        <f>'стоимость работ по видам'!N11</f>
        <v>1262.2800000000004</v>
      </c>
    </row>
    <row r="35" spans="1:5" ht="39.75" customHeight="1" thickBot="1">
      <c r="A35" s="12" t="s">
        <v>156</v>
      </c>
      <c r="B35" s="57" t="s">
        <v>125</v>
      </c>
      <c r="C35" s="58"/>
      <c r="D35" s="59"/>
      <c r="E35" s="3">
        <f>'стоимость работ по видам'!N12</f>
        <v>5356.200000000001</v>
      </c>
    </row>
    <row r="36" spans="1:5" ht="39.75" customHeight="1" thickBot="1">
      <c r="A36" s="12" t="s">
        <v>157</v>
      </c>
      <c r="B36" s="57" t="s">
        <v>124</v>
      </c>
      <c r="C36" s="58"/>
      <c r="D36" s="59"/>
      <c r="E36" s="3">
        <f>'стоимость работ по видам'!N13</f>
        <v>3036.3600000000006</v>
      </c>
    </row>
    <row r="37" spans="1:5" ht="39.75" customHeight="1" thickBot="1">
      <c r="A37" s="12" t="s">
        <v>158</v>
      </c>
      <c r="B37" s="57" t="s">
        <v>121</v>
      </c>
      <c r="C37" s="58"/>
      <c r="D37" s="59"/>
      <c r="E37" s="3">
        <f>'стоимость работ по видам'!N14</f>
        <v>10979.130000000001</v>
      </c>
    </row>
    <row r="38" spans="1:5" ht="39.75" customHeight="1" thickBot="1">
      <c r="A38" s="2" t="s">
        <v>60</v>
      </c>
      <c r="B38" s="75" t="s">
        <v>61</v>
      </c>
      <c r="C38" s="76"/>
      <c r="D38" s="77"/>
      <c r="E38" s="20">
        <f>SUM(E27:E37)</f>
        <v>46501.100000000006</v>
      </c>
    </row>
    <row r="39" spans="1:6" ht="32.25" customHeight="1" thickBot="1">
      <c r="A39" s="18" t="s">
        <v>62</v>
      </c>
      <c r="B39" s="60" t="s">
        <v>63</v>
      </c>
      <c r="C39" s="61"/>
      <c r="D39" s="62"/>
      <c r="E39" s="19"/>
      <c r="F39" s="14"/>
    </row>
    <row r="40" spans="1:6" ht="31.5" customHeight="1" thickBot="1">
      <c r="A40" s="63" t="s">
        <v>161</v>
      </c>
      <c r="B40" s="57" t="s">
        <v>179</v>
      </c>
      <c r="C40" s="58"/>
      <c r="D40" s="59"/>
      <c r="E40" s="25"/>
      <c r="F40" s="14"/>
    </row>
    <row r="41" spans="1:6" ht="31.5" customHeight="1" thickBot="1">
      <c r="A41" s="64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64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65"/>
      <c r="B43" s="3" t="s">
        <v>65</v>
      </c>
      <c r="C43" s="1" t="s">
        <v>15</v>
      </c>
      <c r="D43" s="3" t="s">
        <v>65</v>
      </c>
      <c r="E43" s="3">
        <v>12.23</v>
      </c>
      <c r="F43" s="14"/>
    </row>
    <row r="44" spans="1:6" ht="27.75" customHeight="1" thickBot="1">
      <c r="A44" s="63" t="s">
        <v>180</v>
      </c>
      <c r="B44" s="54" t="s">
        <v>123</v>
      </c>
      <c r="C44" s="55"/>
      <c r="D44" s="56"/>
      <c r="E44" s="22"/>
      <c r="F44" s="14"/>
    </row>
    <row r="45" spans="1:6" ht="43.5" customHeight="1" thickBot="1">
      <c r="A45" s="64"/>
      <c r="B45" s="13" t="s">
        <v>64</v>
      </c>
      <c r="C45" s="21"/>
      <c r="D45" s="28" t="s">
        <v>64</v>
      </c>
      <c r="E45" s="27" t="s">
        <v>195</v>
      </c>
      <c r="F45" s="14"/>
    </row>
    <row r="46" spans="1:6" ht="27.75" customHeight="1" thickBot="1">
      <c r="A46" s="64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65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63" t="s">
        <v>163</v>
      </c>
      <c r="B48" s="54" t="s">
        <v>126</v>
      </c>
      <c r="C48" s="55"/>
      <c r="D48" s="56"/>
      <c r="E48" s="25"/>
      <c r="F48" s="14"/>
    </row>
    <row r="49" spans="1:6" ht="33" customHeight="1" thickBot="1">
      <c r="A49" s="64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64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65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63" t="s">
        <v>164</v>
      </c>
      <c r="B52" s="54" t="s">
        <v>122</v>
      </c>
      <c r="C52" s="55"/>
      <c r="D52" s="56"/>
      <c r="E52" s="15"/>
      <c r="F52" s="14"/>
    </row>
    <row r="53" spans="1:6" ht="63.75" customHeight="1" thickBot="1">
      <c r="A53" s="64"/>
      <c r="B53" s="13" t="s">
        <v>64</v>
      </c>
      <c r="C53" s="21"/>
      <c r="D53" s="28" t="s">
        <v>64</v>
      </c>
      <c r="E53" s="27" t="s">
        <v>196</v>
      </c>
      <c r="F53" s="14"/>
    </row>
    <row r="54" spans="1:6" ht="27.75" customHeight="1" thickBot="1">
      <c r="A54" s="64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65"/>
      <c r="B55" s="3" t="s">
        <v>65</v>
      </c>
      <c r="C55" s="1" t="s">
        <v>15</v>
      </c>
      <c r="D55" s="3" t="s">
        <v>65</v>
      </c>
      <c r="E55" s="3">
        <v>0.66</v>
      </c>
      <c r="F55" s="14"/>
    </row>
    <row r="56" spans="1:6" ht="27.75" customHeight="1" thickBot="1">
      <c r="A56" s="63" t="s">
        <v>165</v>
      </c>
      <c r="B56" s="54" t="s">
        <v>175</v>
      </c>
      <c r="C56" s="55"/>
      <c r="D56" s="56"/>
      <c r="E56" s="15"/>
      <c r="F56" s="14"/>
    </row>
    <row r="57" spans="1:6" ht="44.25" customHeight="1" thickBot="1">
      <c r="A57" s="64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64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65"/>
      <c r="B59" s="3" t="s">
        <v>65</v>
      </c>
      <c r="C59" s="1" t="s">
        <v>15</v>
      </c>
      <c r="D59" s="3" t="s">
        <v>65</v>
      </c>
      <c r="E59" s="3">
        <v>0.19</v>
      </c>
      <c r="F59" s="14"/>
    </row>
    <row r="60" spans="1:6" ht="39.75" customHeight="1" thickBot="1">
      <c r="A60" s="63" t="s">
        <v>166</v>
      </c>
      <c r="B60" s="66" t="s">
        <v>186</v>
      </c>
      <c r="C60" s="67"/>
      <c r="D60" s="67"/>
      <c r="E60" s="25"/>
      <c r="F60" s="14"/>
    </row>
    <row r="61" spans="1:6" ht="47.25" customHeight="1" thickBot="1">
      <c r="A61" s="64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64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65"/>
      <c r="B63" s="3" t="s">
        <v>65</v>
      </c>
      <c r="C63" s="1" t="s">
        <v>15</v>
      </c>
      <c r="D63" s="3" t="s">
        <v>65</v>
      </c>
      <c r="E63" s="3">
        <v>0.38</v>
      </c>
      <c r="F63" s="14"/>
    </row>
    <row r="64" spans="1:6" ht="27.75" customHeight="1" thickBot="1">
      <c r="A64" s="63" t="s">
        <v>167</v>
      </c>
      <c r="B64" s="57" t="s">
        <v>118</v>
      </c>
      <c r="C64" s="58"/>
      <c r="D64" s="59"/>
      <c r="E64" s="22"/>
      <c r="F64" s="14"/>
    </row>
    <row r="65" spans="1:6" ht="41.25" customHeight="1" thickBot="1">
      <c r="A65" s="64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64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65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63" t="s">
        <v>168</v>
      </c>
      <c r="B68" s="57" t="s">
        <v>117</v>
      </c>
      <c r="C68" s="58"/>
      <c r="D68" s="59"/>
      <c r="E68" s="16"/>
      <c r="F68" s="14"/>
    </row>
    <row r="69" spans="1:6" ht="39.75" customHeight="1" thickBot="1">
      <c r="A69" s="64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64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65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63" t="s">
        <v>169</v>
      </c>
      <c r="B72" s="57" t="s">
        <v>125</v>
      </c>
      <c r="C72" s="58"/>
      <c r="D72" s="59"/>
      <c r="E72" s="16"/>
      <c r="F72" s="14"/>
    </row>
    <row r="73" spans="1:6" ht="38.25" customHeight="1" thickBot="1">
      <c r="A73" s="64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64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65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63" t="s">
        <v>170</v>
      </c>
      <c r="B76" s="57" t="s">
        <v>124</v>
      </c>
      <c r="C76" s="58"/>
      <c r="D76" s="59"/>
      <c r="E76" s="15"/>
      <c r="F76" s="14"/>
    </row>
    <row r="77" spans="1:6" ht="32.25" customHeight="1" thickBot="1">
      <c r="A77" s="64"/>
      <c r="B77" s="13" t="s">
        <v>64</v>
      </c>
      <c r="C77" s="21"/>
      <c r="D77" s="28" t="s">
        <v>64</v>
      </c>
      <c r="E77" s="26" t="s">
        <v>195</v>
      </c>
      <c r="F77" s="14"/>
    </row>
    <row r="78" spans="1:6" ht="27.75" customHeight="1" thickBot="1">
      <c r="A78" s="64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65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63" t="s">
        <v>171</v>
      </c>
      <c r="B80" s="57" t="s">
        <v>121</v>
      </c>
      <c r="C80" s="58"/>
      <c r="D80" s="59"/>
      <c r="E80" s="15"/>
      <c r="F80" s="14"/>
    </row>
    <row r="81" spans="1:6" ht="40.5" customHeight="1" thickBot="1">
      <c r="A81" s="64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64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65"/>
      <c r="B83" s="3" t="s">
        <v>65</v>
      </c>
      <c r="C83" s="1" t="s">
        <v>15</v>
      </c>
      <c r="D83" s="3" t="s">
        <v>65</v>
      </c>
      <c r="E83" s="3">
        <v>3.18</v>
      </c>
      <c r="F83">
        <f>E43+E47+E51+E55+E59+E63+E67+E71+E75+E79+E83</f>
        <v>24.330000000000005</v>
      </c>
    </row>
    <row r="84" spans="1:5" ht="29.25" customHeight="1" thickBot="1">
      <c r="A84" s="78" t="s">
        <v>66</v>
      </c>
      <c r="B84" s="79"/>
      <c r="C84" s="79"/>
      <c r="D84" s="79"/>
      <c r="E84" s="79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78" t="s">
        <v>76</v>
      </c>
      <c r="B89" s="79"/>
      <c r="C89" s="79"/>
      <c r="D89" s="79"/>
      <c r="E89" s="79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8" t="s">
        <v>181</v>
      </c>
      <c r="B96" s="69"/>
      <c r="C96" s="69"/>
      <c r="D96" s="69"/>
      <c r="E96" s="70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78" t="s">
        <v>103</v>
      </c>
      <c r="B107" s="79"/>
      <c r="C107" s="79"/>
      <c r="D107" s="79"/>
      <c r="E107" s="79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78" t="s">
        <v>109</v>
      </c>
      <c r="B112" s="79"/>
      <c r="C112" s="79"/>
      <c r="D112" s="79"/>
      <c r="E112" s="79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28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80:D80"/>
    <mergeCell ref="B60:D60"/>
    <mergeCell ref="B64:D64"/>
    <mergeCell ref="B68:D68"/>
    <mergeCell ref="A48:A51"/>
    <mergeCell ref="A52:A55"/>
    <mergeCell ref="A72:A75"/>
    <mergeCell ref="B76:D76"/>
    <mergeCell ref="B36:D36"/>
    <mergeCell ref="B37:D37"/>
    <mergeCell ref="B39:D39"/>
    <mergeCell ref="B40:D40"/>
    <mergeCell ref="B48:D48"/>
    <mergeCell ref="B52:D52"/>
    <mergeCell ref="B44:D44"/>
    <mergeCell ref="B72:D72"/>
    <mergeCell ref="B56:D56"/>
    <mergeCell ref="B29:D29"/>
    <mergeCell ref="B30:D30"/>
    <mergeCell ref="B34:D34"/>
    <mergeCell ref="B35:D35"/>
  </mergeCells>
  <printOptions/>
  <pageMargins left="0.22" right="0.2" top="0.22" bottom="0.2" header="0.18" footer="0.22"/>
  <pageSetup horizontalDpi="600" verticalDpi="600" orientation="landscape" paperSize="9" scale="94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2016-03-16T10:42:17Z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